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<sst xmlns="http://schemas.openxmlformats.org/spreadsheetml/2006/main" count="922" uniqueCount="374">
  <si>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</si>
  <si>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</si>
  <si>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</si>
  <si>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</si>
  <si>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</si>
  <si>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</si>
  <si>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</si>
  <si>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</si>
  <si>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</si>
  <si>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</si>
  <si>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</si>
  <si>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</si>
  <si>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</si>
  <si>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</si>
  <si>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</si>
  <si>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</si>
  <si>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</si>
  <si>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</si>
  <si>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</si>
  <si>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</si>
  <si>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</si>
  <si>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</si>
  <si>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</si>
  <si>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</si>
  <si>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</si>
  <si>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</si>
  <si>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</si>
  <si>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</si>
  <si>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</si>
  <si>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</si>
  <si>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</si>
  <si>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</si>
  <si>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</si>
  <si>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</si>
  <si>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</si>
  <si>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</si>
  <si>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</si>
  <si>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</si>
  <si>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</si>
  <si>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</si>
  <si>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</si>
  <si>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</si>
  <si>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</si>
  <si>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</si>
  <si>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</si>
  <si>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</si>
  <si>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</si>
  <si>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</si>
  <si>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</si>
  <si>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</si>
  <si>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</si>
  <si>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</si>
  <si>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</si>
  <si>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</si>
  <si>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</si>
  <si>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</si>
  <si>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</si>
  <si>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</si>
  <si>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</si>
  <si>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</si>
  <si>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</si>
  <si>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</si>
  <si>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</si>
  <si>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</si>
  <si>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</si>
  <si>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</si>
  <si>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</si>
  <si>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</si>
  <si>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</si>
  <si>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</si>
  <si>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</si>
  <si>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</si>
  <si>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</si>
  <si>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</si>
  <si>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</si>
  <si>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</si>
  <si>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</si>
  <si>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</si>
  <si>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</si>
  <si>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</si>
  <si>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</si>
  <si>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</si>
  <si>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</si>
  <si>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</si>
  <si>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</si>
  <si>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</si>
  <si>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</si>
  <si>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</si>
  <si>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</si>
  <si>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</si>
  <si>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</si>
  <si>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</si>
  <si>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</si>
  <si>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</si>
  <si>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</si>
  <si>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</si>
  <si>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</si>
  <si>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</si>
  <si>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</si>
  <si>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</si>
  <si>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</si>
  <si>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</si>
  <si>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</si>
  <si>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</si>
  <si>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</si>
  <si>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</si>
  <si>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</si>
  <si>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</si>
  <si>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</si>
  <si>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</si>
  <si>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</si>
  <si>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</si>
  <si>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</si>
  <si>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</si>
  <si>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</si>
  <si>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</si>
  <si>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</si>
  <si>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</si>
  <si>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</si>
  <si>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</si>
  <si>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</si>
  <si>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</si>
  <si>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</si>
  <si>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</si>
  <si>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</si>
  <si>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</si>
  <si>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</si>
  <si>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</si>
  <si>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</si>
  <si>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</si>
  <si>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</si>
  <si>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</si>
  <si>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</si>
  <si>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</si>
  <si>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</si>
  <si>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</si>
  <si>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</si>
  <si>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</si>
  <si>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</si>
  <si>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</si>
  <si>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</si>
  <si>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</si>
  <si>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</si>
  <si>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</si>
  <si>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</si>
  <si>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</si>
  <si>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</si>
  <si>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</si>
  <si>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</si>
  <si>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</si>
  <si>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</si>
  <si>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</si>
  <si>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</si>
  <si>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</si>
  <si>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</si>
  <si>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</si>
  <si>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</si>
  <si>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</si>
  <si>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</si>
  <si>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</si>
  <si>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</si>
  <si>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</si>
  <si>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</si>
  <si>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</si>
  <si>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</si>
  <si>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</si>
  <si>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</si>
  <si>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</si>
  <si>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</si>
  <si>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</si>
  <si>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</si>
  <si>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</si>
  <si>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</si>
  <si>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</si>
  <si>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</si>
  <si>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</si>
  <si>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</si>
  <si>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</si>
  <si>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</si>
  <si>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</si>
  <si>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</si>
  <si>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</si>
  <si>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</si>
  <si>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</si>
  <si>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</si>
  <si>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</si>
  <si>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</si>
  <si>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</si>
  <si>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</si>
  <si>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</si>
  <si>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</si>
  <si>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</si>
  <si>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</si>
  <si>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</si>
  <si>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</si>
  <si>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</si>
  <si>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</si>
  <si>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</si>
  <si>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</si>
  <si>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</si>
  <si>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</si>
  <si>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</si>
  <si>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</si>
  <si>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</si>
  <si>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</si>
  <si>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</si>
  <si>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</si>
  <si>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</si>
  <si>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</si>
  <si>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</si>
  <si>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</si>
  <si>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</si>
  <si>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</si>
  <si>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</si>
  <si>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</si>
  <si>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</si>
  <si>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</si>
  <si>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</si>
  <si>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</si>
  <si>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</si>
  <si>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</si>
  <si>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</si>
  <si>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</si>
  <si>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</si>
  <si>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</si>
  <si>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</si>
  <si>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</si>
  <si>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</si>
  <si>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</si>
  <si>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</si>
  <si>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</si>
  <si>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</si>
  <si>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</si>
  <si>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</si>
  <si>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</si>
  <si>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</si>
  <si>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</si>
  <si>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</si>
  <si>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</si>
  <si>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</si>
  <si>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</si>
  <si>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</si>
  <si>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</si>
  <si>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</si>
  <si>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</si>
  <si>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</si>
  <si>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</si>
  <si>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</si>
  <si>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</si>
  <si>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</si>
  <si>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</si>
  <si>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</si>
  <si>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</si>
  <si>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</si>
  <si>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</si>
  <si>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</si>
  <si>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</si>
  <si>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</si>
  <si>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</si>
  <si>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</si>
  <si>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</si>
  <si>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</si>
  <si>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</si>
  <si>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</si>
  <si>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</si>
  <si>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</si>
  <si>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</si>
  <si>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</si>
  <si>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</si>
  <si>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</si>
  <si>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</si>
  <si>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</si>
  <si>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</si>
  <si>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</si>
  <si>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</si>
  <si>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</si>
  <si>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</si>
  <si>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</si>
  <si>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</si>
  <si>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</si>
  <si>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</si>
  <si>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</si>
  <si>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</si>
  <si>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</si>
  <si>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</si>
  <si>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</si>
  <si>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</si>
  <si>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</si>
  <si>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</si>
  <si>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</si>
  <si>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</si>
  <si>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</si>
  <si>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</si>
  <si>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</si>
  <si>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</si>
  <si>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</si>
  <si>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</si>
  <si>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</si>
  <si>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</si>
  <si>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</si>
  <si>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</si>
  <si>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</si>
  <si>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</si>
  <si>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</si>
  <si>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</si>
  <si>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</si>
  <si>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</si>
  <si>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</si>
  <si>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</si>
  <si>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</si>
  <si>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</si>
  <si>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</si>
  <si>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</si>
  <si>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</si>
  <si>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</si>
  <si>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</si>
  <si>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</si>
  <si>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</si>
  <si>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</si>
  <si>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</si>
  <si>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</si>
  <si>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</si>
  <si>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</si>
  <si>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</si>
  <si>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</si>
  <si>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</si>
  <si>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</si>
  <si>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</si>
  <si>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</si>
  <si>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</si>
  <si>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</si>
  <si>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</si>
  <si>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</si>
  <si>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</si>
  <si>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</si>
  <si>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</si>
  <si>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</si>
  <si>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</si>
  <si>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</si>
  <si>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</si>
  <si>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</si>
  <si>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</si>
  <si>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</si>
  <si>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</si>
  <si>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</si>
  <si>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</si>
  <si>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</si>
  <si>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</si>
  <si>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</si>
  <si>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</si>
  <si>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</si>
  <si>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</si>
  <si>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</si>
  <si>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</si>
  <si>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</si>
  <si>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</si>
  <si>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</si>
  <si>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</si>
  <si>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</si>
  <si>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</si>
  <si>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</si>
  <si>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</si>
  <si>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</si>
  <si>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</si>
  <si>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</si>
  <si>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</si>
  <si>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</si>
  <si>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</si>
  <si>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</si>
  <si>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</si>
  <si>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</si>
  <si>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</si>
  <si>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п. Аннино, ул. Весенняя, д. 8</t>
  </si>
  <si>
    <t>1635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</si>
</sst>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zoomScale="130" zoomScaleNormal="120" zoomScaleSheetLayoutView="130" workbookViewId="0">
      <selection activeCell="H340" sqref="H34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7" t="s">
        <v>319</v>
      </c>
      <c r="H1" s="187"/>
      <c r="I1" s="73"/>
    </row>
    <row r="2" spans="1:9" ht="17.100000000000001" customHeight="1" x14ac:dyDescent="0.3">
      <c r="G2" s="187" t="s">
        <v>320</v>
      </c>
      <c r="H2" s="187"/>
      <c r="I2" s="73"/>
    </row>
    <row r="3" spans="1:9" ht="30" customHeight="1" x14ac:dyDescent="0.3">
      <c r="G3" s="187" t="s">
        <v>370</v>
      </c>
      <c r="H3" s="187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91" t="s">
        <v>309</v>
      </c>
      <c r="E5" s="191"/>
      <c r="F5" s="191"/>
      <c r="G5" s="191"/>
      <c r="H5" s="88"/>
      <c r="I5" s="70"/>
    </row>
    <row r="6" spans="1:9" s="62" customFormat="1" ht="20.100000000000001" customHeight="1" x14ac:dyDescent="0.25">
      <c r="C6" s="89"/>
      <c r="D6" s="190" t="s">
        <v>330</v>
      </c>
      <c r="E6" s="190"/>
      <c r="F6" s="190"/>
      <c r="G6" s="190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2" t="s">
        <v>311</v>
      </c>
      <c r="E8" s="192"/>
      <c r="F8" s="192"/>
      <c r="G8" s="192"/>
      <c r="H8" s="93"/>
      <c r="I8" s="71"/>
    </row>
    <row r="9" spans="1:9" ht="20.100000000000001" customHeight="1" thickBot="1" x14ac:dyDescent="0.3">
      <c r="C9" s="94"/>
      <c r="D9" s="189" t="s">
        <v>371</v>
      </c>
      <c r="E9" s="189"/>
      <c r="F9" s="189"/>
      <c r="G9" s="189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3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4" t="s">
        <v>314</v>
      </c>
      <c r="D16" s="185"/>
      <c r="E16" s="167" t="s">
        <v>372</v>
      </c>
      <c r="F16" s="168"/>
      <c r="G16" s="168"/>
      <c r="H16" s="16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4" t="s">
        <v>317</v>
      </c>
      <c r="D19" s="185"/>
      <c r="E19" s="181" t="s">
        <v>373</v>
      </c>
      <c r="F19" s="182"/>
      <c r="G19" s="182"/>
      <c r="H19" s="18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4" t="s">
        <v>322</v>
      </c>
      <c r="D22" s="185"/>
      <c r="E22" s="167">
        <f>E25+F25+G25+H25</f>
        <v>0</v>
      </c>
      <c r="F22" s="168"/>
      <c r="G22" s="168"/>
      <c r="H22" s="16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4" t="s">
        <v>318</v>
      </c>
      <c r="D25" s="185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65" t="str">
        <f>IF(D6="общественной территории","Составитель паспорта:","Количество подъездов:")</f>
        <v>Количество подъездов:</v>
      </c>
      <c r="D28" s="166"/>
      <c r="E28" s="167">
        <v>1</v>
      </c>
      <c r="F28" s="168"/>
      <c r="G28" s="168"/>
      <c r="H28" s="16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8" t="str">
        <f>IF(D6="общественной территории","","Составитель паспорта:")</f>
        <v>Составитель паспорта:</v>
      </c>
      <c r="D31" s="188"/>
      <c r="E31" s="193"/>
      <c r="F31" s="193"/>
      <c r="G31" s="193"/>
      <c r="H31" s="193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78"/>
      <c r="H34" s="17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0" t="str">
        <f>IF(D6="общественной территории","","(ФИО)")</f>
        <v>(ФИО)</v>
      </c>
      <c r="H35" s="18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1" t="s">
        <v>331</v>
      </c>
      <c r="C39" s="171"/>
      <c r="D39" s="171"/>
      <c r="E39" s="171"/>
      <c r="F39" s="171"/>
      <c r="G39" s="171"/>
      <c r="H39" s="171"/>
      <c r="I39" s="17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5" t="s">
        <v>332</v>
      </c>
      <c r="B71" s="176"/>
      <c r="C71" s="176"/>
      <c r="D71" s="176"/>
      <c r="E71" s="177"/>
      <c r="F71" s="172" t="s">
        <v>333</v>
      </c>
      <c r="G71" s="173"/>
      <c r="H71" s="173"/>
      <c r="I71" s="17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1" t="s">
        <v>259</v>
      </c>
      <c r="C82" s="171"/>
      <c r="D82" s="171"/>
      <c r="E82" s="171"/>
      <c r="F82" s="171"/>
      <c r="G82" s="171"/>
      <c r="H82" s="171"/>
      <c r="I82" s="17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176</v>
      </c>
      <c r="C85" s="55" t="str">
        <f>IFERROR(INDEX(Инвентаризация!$B$9:$I$42,MATCH($B85,Инвентаризация!$B$9:$B$42,0),COLUMN()-1),"")</f>
        <v>Тип</v>
      </c>
      <c r="D85" s="55" t="str">
        <f>IFERROR(INDEX(Инвентаризация!$B$9:$I$42,MATCH($B85,Инвентаризация!$B$9:$B$42,0),COLUMN()-1),"")</f>
        <v>Материал</v>
      </c>
      <c r="E85" s="55" t="str">
        <f>IFERROR(INDEX(Инвентаризация!$B$9:$I$42,MATCH($B85,Инвентаризация!$B$9:$B$42,0),COLUMN()-1),"")</f>
        <v>Количество мест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Размер скамейки, м</v>
      </c>
      <c r="H85" s="55" t="str">
        <f>IFERROR(INDEX(Инвентаризация!$B$9:$I$42,MATCH($B85,Инвентаризация!$B$9:$B$42,0),COLUMN()-1),"")</f>
        <v>Количество,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201</v>
      </c>
      <c r="D89" s="158" t="s">
        <v>112</v>
      </c>
      <c r="E89" s="158" t="s">
        <v>359</v>
      </c>
      <c r="F89" s="158" t="s">
        <v>53</v>
      </c>
      <c r="G89" s="141">
        <v>1.8</v>
      </c>
      <c r="H89" s="142">
        <v>6</v>
      </c>
      <c r="I89" s="159"/>
    </row>
    <row r="90" spans="1:9" ht="12.75" customHeight="1" x14ac:dyDescent="0.25">
      <c r="A90" s="157">
        <f>IF(B90="","",COUNTA($B$89:B90))</f>
        <v>2</v>
      </c>
      <c r="B90" s="69" t="s">
        <v>177</v>
      </c>
      <c r="C90" s="158" t="s">
        <v>179</v>
      </c>
      <c r="D90" s="158"/>
      <c r="E90" s="158"/>
      <c r="F90" s="158" t="s">
        <v>53</v>
      </c>
      <c r="G90" s="141"/>
      <c r="H90" s="142">
        <v>4</v>
      </c>
      <c r="I90" s="159"/>
    </row>
    <row r="91" spans="1:9" ht="12.75" customHeight="1" x14ac:dyDescent="0.25">
      <c r="A91" s="157" t="str">
        <f>IF(B91="","",COUNTA($B$89:B91))</f>
        <v/>
      </c>
      <c r="B91" s="69"/>
      <c r="C91" s="158"/>
      <c r="D91" s="158"/>
      <c r="E91" s="158"/>
      <c r="F91" s="158"/>
      <c r="G91" s="141"/>
      <c r="H91" s="142"/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1" t="s">
        <v>270</v>
      </c>
      <c r="B123" s="171"/>
      <c r="C123" s="171"/>
      <c r="D123" s="171"/>
      <c r="E123" s="171"/>
      <c r="F123" s="171"/>
      <c r="G123" s="171"/>
      <c r="H123" s="171"/>
      <c r="I123" s="17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275</v>
      </c>
      <c r="G130" s="141"/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1"/>
      <c r="B164" s="171"/>
      <c r="C164" s="171"/>
      <c r="D164" s="171"/>
      <c r="E164" s="171"/>
      <c r="F164" s="171"/>
      <c r="G164" s="171"/>
      <c r="H164" s="171"/>
      <c r="I164" s="17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51</v>
      </c>
      <c r="D171" s="158"/>
      <c r="E171" s="158" t="s">
        <v>323</v>
      </c>
      <c r="F171" s="163" t="s">
        <v>170</v>
      </c>
      <c r="G171" s="141"/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1"/>
      <c r="B205" s="171"/>
      <c r="C205" s="171"/>
      <c r="D205" s="171"/>
      <c r="E205" s="171"/>
      <c r="F205" s="171"/>
      <c r="G205" s="171"/>
      <c r="H205" s="171"/>
      <c r="I205" s="17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53</v>
      </c>
      <c r="G212" s="141"/>
      <c r="H212" s="142">
        <v>80</v>
      </c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1"/>
      <c r="B246" s="171"/>
      <c r="C246" s="171"/>
      <c r="D246" s="171"/>
      <c r="E246" s="171"/>
      <c r="F246" s="171"/>
      <c r="G246" s="171"/>
      <c r="H246" s="171"/>
      <c r="I246" s="17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 t="s">
        <v>91</v>
      </c>
      <c r="D253" s="158" t="s">
        <v>94</v>
      </c>
      <c r="E253" s="158"/>
      <c r="F253" s="158" t="s">
        <v>53</v>
      </c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1"/>
      <c r="B287" s="171"/>
      <c r="C287" s="171"/>
      <c r="D287" s="171"/>
      <c r="E287" s="171"/>
      <c r="F287" s="171"/>
      <c r="G287" s="171"/>
      <c r="H287" s="171"/>
      <c r="I287" s="17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70"/>
      <c r="B328" s="170"/>
      <c r="C328" s="170"/>
      <c r="D328" s="170"/>
      <c r="E328" s="170"/>
      <c r="F328" s="170"/>
      <c r="G328" s="170"/>
      <c r="H328" s="170"/>
      <c r="I328" s="17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53</v>
      </c>
      <c r="G335" s="141">
        <v>2014</v>
      </c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6" t="s">
        <v>335</v>
      </c>
      <c r="B369" s="186"/>
      <c r="C369" s="186"/>
      <c r="D369" s="186"/>
      <c r="E369" s="186"/>
      <c r="F369" s="186"/>
      <c r="G369" s="186"/>
      <c r="H369" s="186"/>
      <c r="I369" s="186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19:H19"/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2017-10-14T12:36:29Z</dcterms:modified>
</cp:coreProperties>
</file>