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465" windowWidth="27735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<sst xmlns="http://schemas.openxmlformats.org/spreadsheetml/2006/main" count="986" uniqueCount="376">
  <si>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</si>
  <si>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</si>
  <si>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</si>
  <si>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</si>
  <si>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</si>
  <si>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</si>
  <si>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</si>
  <si>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</si>
  <si>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</si>
  <si>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</si>
  <si>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</si>
  <si>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</si>
  <si>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</si>
  <si>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</si>
  <si>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</si>
  <si>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</si>
  <si>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</si>
  <si>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</si>
  <si>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</si>
  <si>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</si>
  <si>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</si>
  <si>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</si>
  <si>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</si>
  <si>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</si>
  <si>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</si>
  <si>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</si>
  <si>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</si>
  <si>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</si>
  <si>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</si>
  <si>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</si>
  <si>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</si>
  <si>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</si>
  <si>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</si>
  <si>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</si>
  <si>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</si>
  <si>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</si>
  <si>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</si>
  <si>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</si>
  <si>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</si>
  <si>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</si>
  <si>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</si>
  <si>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</si>
  <si>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</si>
  <si>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</si>
  <si>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</si>
  <si>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</si>
  <si>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</si>
  <si>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</si>
  <si>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</si>
  <si>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</si>
  <si>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</si>
  <si>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</si>
  <si>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</si>
  <si>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</si>
  <si>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</si>
  <si>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</si>
  <si>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</si>
  <si>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</si>
  <si>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</si>
  <si>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</si>
  <si>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</si>
  <si>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</si>
  <si>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</si>
  <si>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</si>
  <si>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</si>
  <si>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</si>
  <si>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</si>
  <si>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</si>
  <si>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</si>
  <si>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</si>
  <si>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</si>
  <si>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</si>
  <si>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</si>
  <si>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</si>
  <si>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</si>
  <si>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</si>
  <si>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</si>
  <si>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</si>
  <si>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</si>
  <si>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</si>
  <si>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</si>
  <si>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</si>
  <si>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</si>
  <si>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</si>
  <si>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</si>
  <si>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</si>
  <si>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</si>
  <si>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</si>
  <si>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</si>
  <si>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</si>
  <si>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</si>
  <si>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</si>
  <si>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</si>
  <si>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</si>
  <si>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</si>
  <si>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</si>
  <si>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</si>
  <si>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</si>
  <si>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</si>
  <si>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</si>
  <si>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</si>
  <si>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</si>
  <si>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</si>
  <si>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</si>
  <si>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</si>
  <si>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</si>
  <si>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</si>
  <si>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</si>
  <si>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</si>
  <si>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</si>
  <si>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</si>
  <si>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</si>
  <si>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</si>
  <si>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</si>
  <si>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</si>
  <si>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</si>
  <si>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</si>
  <si>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</si>
  <si>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</si>
  <si>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</si>
  <si>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</si>
  <si>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</si>
  <si>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</si>
  <si>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</si>
  <si>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</si>
  <si>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</si>
  <si>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</si>
  <si>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</si>
  <si>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</si>
  <si>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</si>
  <si>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</si>
  <si>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</si>
  <si>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</si>
  <si>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</si>
  <si>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</si>
  <si>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</si>
  <si>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</si>
  <si>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</si>
  <si>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</si>
  <si>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</si>
  <si>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</si>
  <si>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</si>
  <si>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</si>
  <si>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</si>
  <si>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</si>
  <si>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</si>
  <si>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</si>
  <si>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</si>
  <si>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</si>
  <si>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</si>
  <si>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</si>
  <si>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</si>
  <si>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</si>
  <si>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</si>
  <si>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</si>
  <si>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</si>
  <si>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</si>
  <si>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</si>
  <si>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</si>
  <si>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</si>
  <si>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</si>
  <si>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</si>
  <si>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</si>
  <si>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</si>
  <si>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</si>
  <si>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</si>
  <si>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</si>
  <si>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</si>
  <si>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</si>
  <si>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</si>
  <si>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</si>
  <si>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</si>
  <si>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</si>
  <si>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</si>
  <si>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</si>
  <si>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</si>
  <si>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</si>
  <si>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</si>
  <si>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</si>
  <si>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</si>
  <si>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</si>
  <si>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</si>
  <si>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</si>
  <si>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</si>
  <si>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</si>
  <si>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</si>
  <si>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</si>
  <si>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</si>
  <si>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</si>
  <si>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</si>
  <si>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</si>
  <si>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</si>
  <si>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</si>
  <si>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</si>
  <si>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</si>
  <si>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</si>
  <si>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</si>
  <si>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</si>
  <si>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</si>
  <si>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</si>
  <si>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</si>
  <si>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</si>
  <si>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</si>
  <si>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</si>
  <si>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</si>
  <si>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</si>
  <si>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</si>
  <si>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</si>
  <si>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</si>
  <si>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</si>
  <si>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</si>
  <si>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</si>
  <si>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</si>
  <si>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</si>
  <si>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</si>
  <si>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</si>
  <si>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</si>
  <si>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</si>
  <si>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</si>
  <si>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</si>
  <si>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</si>
  <si>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</si>
  <si>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</si>
  <si>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</si>
  <si>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</si>
  <si>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</si>
  <si>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</si>
  <si>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</si>
  <si>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</si>
  <si>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</si>
  <si>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</si>
  <si>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</si>
  <si>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</si>
  <si>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</si>
  <si>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</si>
  <si>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</si>
  <si>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</si>
  <si>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</si>
  <si>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</si>
  <si>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</si>
  <si>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</si>
  <si>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</si>
  <si>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</si>
  <si>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</si>
  <si>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</si>
  <si>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</si>
  <si>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</si>
  <si>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</si>
  <si>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</si>
  <si>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</si>
  <si>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</si>
  <si>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</si>
  <si>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</si>
  <si>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</si>
  <si>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</si>
  <si>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</si>
  <si>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</si>
  <si>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</si>
  <si>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</si>
  <si>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</si>
  <si>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</si>
  <si>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</si>
  <si>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</si>
  <si>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</si>
  <si>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</si>
  <si>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</si>
  <si>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</si>
  <si>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</si>
  <si>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</si>
  <si>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</si>
  <si>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</si>
  <si>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</si>
  <si>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</si>
  <si>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</si>
  <si>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</si>
  <si>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</si>
  <si>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</si>
  <si>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</si>
  <si>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</si>
  <si>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</si>
  <si>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</si>
  <si>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</si>
  <si>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</si>
  <si>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</si>
  <si>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</si>
  <si>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</si>
  <si>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</si>
  <si>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</si>
  <si>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</si>
  <si>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</si>
  <si>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</si>
  <si>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</si>
  <si>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</si>
  <si>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</si>
  <si>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</si>
  <si>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</si>
  <si>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</si>
  <si>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</si>
  <si>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</si>
  <si>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</si>
  <si>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</si>
  <si>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</si>
  <si>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</si>
  <si>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</si>
  <si>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</si>
  <si>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</si>
  <si>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</si>
  <si>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</si>
  <si>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</si>
  <si>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</si>
  <si>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</si>
  <si>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</si>
  <si>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</si>
  <si>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</si>
  <si>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</si>
  <si>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</si>
  <si>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</si>
  <si>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</si>
  <si>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</si>
  <si>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</si>
  <si>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</si>
  <si>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</si>
  <si>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</si>
  <si>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</si>
  <si>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</si>
  <si>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</si>
  <si>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</si>
  <si>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</si>
  <si>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</si>
  <si>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</si>
  <si>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</si>
  <si>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</si>
  <si>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</si>
  <si>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</si>
  <si>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</si>
  <si>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</si>
  <si>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</si>
  <si>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</si>
  <si>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</si>
  <si>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r>
      <t>м</t>
    </r>
    <r>
      <rPr>
        <vertAlign val="superscript"/>
        <sz val="6"/>
        <color theme="1"/>
        <rFont val="Calibri"/>
        <family val="2"/>
        <charset val="204"/>
        <scheme val="minor"/>
      </rPr>
      <t>2</t>
    </r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</si>
  <si>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</si>
  <si>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</si>
  <si>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</si>
  <si>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</si>
  <si>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</si>
  <si>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</si>
  <si>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</si>
  <si>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</si>
  <si>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</si>
  <si>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</si>
  <si>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</si>
  <si>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</si>
  <si>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</si>
  <si>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</si>
  <si>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</si>
  <si>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</si>
  <si>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</si>
  <si>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</si>
  <si>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</si>
  <si>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</si>
  <si>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</si>
  <si>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</si>
  <si>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</si>
  <si>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</si>
  <si>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</si>
  <si>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</si>
  <si>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</si>
  <si>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</si>
  <si>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</si>
  <si>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</si>
  <si>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</si>
  <si>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 Д.В. Рытов</t>
  </si>
  <si>
    <t>Аннинское городское поселение</t>
  </si>
  <si>
    <t>п. Аннино, ул. Центральная, д. 1 - д. 9</t>
  </si>
  <si>
    <t>22376,45 кв.м.</t>
  </si>
  <si>
    <t>покрытие асфальтная крошка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</si>
</sst>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9" fontId="34" fillId="0" borderId="0" xfId="0" applyNumberFormat="1" applyFont="1" applyFill="1" applyAlignment="1">
      <alignment vertical="center"/>
    </xf>
    <xf numFmtId="0" fontId="33" fillId="0" borderId="0" xfId="0" applyFont="1" applyBorder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356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362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357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358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359</v>
      </c>
      <c r="D31" s="8" t="s">
        <v>95</v>
      </c>
      <c r="E31" t="s">
        <v>360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361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354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355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353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352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368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368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368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347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348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340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341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342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343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344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345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346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zoomScale="130" zoomScaleNormal="120" zoomScaleSheetLayoutView="130" workbookViewId="0">
      <selection activeCell="H98" sqref="H98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7" t="s">
        <v>319</v>
      </c>
      <c r="H1" s="187"/>
      <c r="I1" s="73"/>
    </row>
    <row r="2" spans="1:9" ht="17.100000000000001" customHeight="1" x14ac:dyDescent="0.3">
      <c r="G2" s="187" t="s">
        <v>320</v>
      </c>
      <c r="H2" s="187"/>
      <c r="I2" s="73"/>
    </row>
    <row r="3" spans="1:9" ht="30" customHeight="1" x14ac:dyDescent="0.3">
      <c r="G3" s="187" t="s">
        <v>371</v>
      </c>
      <c r="H3" s="187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91" t="s">
        <v>309</v>
      </c>
      <c r="E5" s="191"/>
      <c r="F5" s="191"/>
      <c r="G5" s="191"/>
      <c r="H5" s="88"/>
      <c r="I5" s="70"/>
    </row>
    <row r="6" spans="1:9" s="62" customFormat="1" ht="20.100000000000001" customHeight="1" x14ac:dyDescent="0.25">
      <c r="C6" s="89"/>
      <c r="D6" s="190" t="s">
        <v>330</v>
      </c>
      <c r="E6" s="190"/>
      <c r="F6" s="190"/>
      <c r="G6" s="190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2" t="s">
        <v>311</v>
      </c>
      <c r="E8" s="192"/>
      <c r="F8" s="192"/>
      <c r="G8" s="192"/>
      <c r="H8" s="93"/>
      <c r="I8" s="71"/>
    </row>
    <row r="9" spans="1:9" ht="20.100000000000001" customHeight="1" thickBot="1" x14ac:dyDescent="0.3">
      <c r="C9" s="94"/>
      <c r="D9" s="189" t="s">
        <v>372</v>
      </c>
      <c r="E9" s="189"/>
      <c r="F9" s="189"/>
      <c r="G9" s="189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84" t="s">
        <v>314</v>
      </c>
      <c r="D16" s="185"/>
      <c r="E16" s="167" t="s">
        <v>373</v>
      </c>
      <c r="F16" s="168"/>
      <c r="G16" s="168"/>
      <c r="H16" s="16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84" t="s">
        <v>317</v>
      </c>
      <c r="D19" s="185"/>
      <c r="E19" s="181" t="s">
        <v>374</v>
      </c>
      <c r="F19" s="182"/>
      <c r="G19" s="182"/>
      <c r="H19" s="183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84" t="s">
        <v>322</v>
      </c>
      <c r="D22" s="185"/>
      <c r="E22" s="167">
        <f>E25+F25+G25+H25</f>
        <v>0</v>
      </c>
      <c r="F22" s="168"/>
      <c r="G22" s="168"/>
      <c r="H22" s="16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84" t="s">
        <v>318</v>
      </c>
      <c r="D25" s="185"/>
      <c r="E25" s="82"/>
      <c r="F25" s="82"/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65" t="str">
        <f>IF(D6="общественной территории","Составитель паспорта:","Количество подъездов:")</f>
        <v>Количество подъездов:</v>
      </c>
      <c r="D28" s="166"/>
      <c r="E28" s="167">
        <v>31</v>
      </c>
      <c r="F28" s="168"/>
      <c r="G28" s="168"/>
      <c r="H28" s="16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8" t="str">
        <f>IF(D6="общественной территории","","Составитель паспорта:")</f>
        <v>Составитель паспорта:</v>
      </c>
      <c r="D31" s="188"/>
      <c r="E31" s="193"/>
      <c r="F31" s="193"/>
      <c r="G31" s="193"/>
      <c r="H31" s="193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78"/>
      <c r="H34" s="179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80" t="str">
        <f>IF(D6="общественной территории","","(ФИО)")</f>
        <v>(ФИО)</v>
      </c>
      <c r="H35" s="180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1" t="s">
        <v>331</v>
      </c>
      <c r="C39" s="171"/>
      <c r="D39" s="171"/>
      <c r="E39" s="171"/>
      <c r="F39" s="171"/>
      <c r="G39" s="171"/>
      <c r="H39" s="171"/>
      <c r="I39" s="17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5" t="s">
        <v>332</v>
      </c>
      <c r="B71" s="176"/>
      <c r="C71" s="176"/>
      <c r="D71" s="176"/>
      <c r="E71" s="177"/>
      <c r="F71" s="172" t="s">
        <v>333</v>
      </c>
      <c r="G71" s="173"/>
      <c r="H71" s="173"/>
      <c r="I71" s="174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1" t="s">
        <v>259</v>
      </c>
      <c r="C82" s="171"/>
      <c r="D82" s="171"/>
      <c r="E82" s="171"/>
      <c r="F82" s="171"/>
      <c r="G82" s="171"/>
      <c r="H82" s="171"/>
      <c r="I82" s="17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176</v>
      </c>
      <c r="C89" s="158" t="s">
        <v>202</v>
      </c>
      <c r="D89" s="158" t="s">
        <v>49</v>
      </c>
      <c r="E89" s="158" t="s">
        <v>360</v>
      </c>
      <c r="F89" s="158" t="s">
        <v>210</v>
      </c>
      <c r="G89" s="141">
        <v>1.8</v>
      </c>
      <c r="H89" s="142">
        <v>13</v>
      </c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201</v>
      </c>
      <c r="D90" s="158" t="s">
        <v>112</v>
      </c>
      <c r="E90" s="158" t="s">
        <v>360</v>
      </c>
      <c r="F90" s="158" t="s">
        <v>227</v>
      </c>
      <c r="G90" s="141">
        <v>1.8</v>
      </c>
      <c r="H90" s="142">
        <v>6</v>
      </c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179</v>
      </c>
      <c r="D91" s="158"/>
      <c r="E91" s="158"/>
      <c r="F91" s="158" t="s">
        <v>210</v>
      </c>
      <c r="G91" s="141"/>
      <c r="H91" s="142">
        <v>12</v>
      </c>
      <c r="I91" s="159"/>
    </row>
    <row r="92" spans="1:9" ht="12.75" customHeight="1" x14ac:dyDescent="0.25">
      <c r="A92" s="157">
        <f>IF(B92="","",COUNTA($B$89:B92))</f>
        <v>4</v>
      </c>
      <c r="B92" s="69" t="s">
        <v>172</v>
      </c>
      <c r="C92" s="158" t="s">
        <v>48</v>
      </c>
      <c r="D92" s="158"/>
      <c r="E92" s="158"/>
      <c r="F92" s="158" t="s">
        <v>170</v>
      </c>
      <c r="G92" s="141">
        <v>1940</v>
      </c>
      <c r="H92" s="142">
        <v>5</v>
      </c>
      <c r="I92" s="159"/>
    </row>
    <row r="93" spans="1:9" ht="12.75" customHeight="1" x14ac:dyDescent="0.25">
      <c r="A93" s="157">
        <f>IF(B93="","",COUNTA($B$89:B93))</f>
        <v>5</v>
      </c>
      <c r="B93" s="69" t="s">
        <v>172</v>
      </c>
      <c r="C93" s="158" t="s">
        <v>48</v>
      </c>
      <c r="D93" s="158"/>
      <c r="E93" s="158"/>
      <c r="F93" s="158" t="s">
        <v>170</v>
      </c>
      <c r="G93" s="141">
        <v>688</v>
      </c>
      <c r="H93" s="142">
        <v>4</v>
      </c>
      <c r="I93" s="159"/>
    </row>
    <row r="94" spans="1:9" ht="12.75" customHeight="1" x14ac:dyDescent="0.25">
      <c r="A94" s="157">
        <f>IF(B94="","",COUNTA($B$89:B94))</f>
        <v>6</v>
      </c>
      <c r="B94" s="69" t="s">
        <v>174</v>
      </c>
      <c r="C94" s="158" t="s">
        <v>252</v>
      </c>
      <c r="D94" s="158" t="s">
        <v>150</v>
      </c>
      <c r="E94" s="158" t="s">
        <v>258</v>
      </c>
      <c r="F94" s="158" t="s">
        <v>53</v>
      </c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1" t="s">
        <v>270</v>
      </c>
      <c r="B123" s="171"/>
      <c r="C123" s="171"/>
      <c r="D123" s="171"/>
      <c r="E123" s="171"/>
      <c r="F123" s="171"/>
      <c r="G123" s="171"/>
      <c r="H123" s="171"/>
      <c r="I123" s="171"/>
    </row>
    <row r="124" spans="1:9" ht="20.100000000000001" customHeight="1" x14ac:dyDescent="0.25">
      <c r="A124" s="146">
        <v>2</v>
      </c>
      <c r="B124" s="147" t="s">
        <v>366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35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Высота, м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275</v>
      </c>
      <c r="G130" s="141">
        <v>7337.4</v>
      </c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35</v>
      </c>
      <c r="C131" s="158" t="s">
        <v>36</v>
      </c>
      <c r="D131" s="158"/>
      <c r="E131" s="158" t="s">
        <v>12</v>
      </c>
      <c r="F131" s="158" t="s">
        <v>275</v>
      </c>
      <c r="G131" s="141">
        <v>90</v>
      </c>
      <c r="H131" s="142"/>
      <c r="I131" s="159"/>
    </row>
    <row r="132" spans="1:9" ht="12.75" customHeight="1" x14ac:dyDescent="0.25">
      <c r="A132" s="157">
        <f>IF(B132="","",COUNTA($B$130:B132))</f>
        <v>3</v>
      </c>
      <c r="B132" s="69" t="s">
        <v>35</v>
      </c>
      <c r="C132" s="158" t="s">
        <v>38</v>
      </c>
      <c r="D132" s="158"/>
      <c r="E132" s="158" t="s">
        <v>101</v>
      </c>
      <c r="F132" s="158" t="s">
        <v>275</v>
      </c>
      <c r="G132" s="141">
        <v>10</v>
      </c>
      <c r="H132" s="142"/>
      <c r="I132" s="159"/>
    </row>
    <row r="133" spans="1:9" ht="12.75" customHeight="1" x14ac:dyDescent="0.25">
      <c r="A133" s="157">
        <f>IF(B133="","",COUNTA($B$130:B133))</f>
        <v>4</v>
      </c>
      <c r="B133" s="69" t="s">
        <v>35</v>
      </c>
      <c r="C133" s="158" t="s">
        <v>39</v>
      </c>
      <c r="D133" s="158"/>
      <c r="E133" s="158" t="s">
        <v>12</v>
      </c>
      <c r="F133" s="158" t="s">
        <v>275</v>
      </c>
      <c r="G133" s="141">
        <v>3</v>
      </c>
      <c r="H133" s="142"/>
      <c r="I133" s="159"/>
    </row>
    <row r="134" spans="1:9" ht="12.75" customHeight="1" x14ac:dyDescent="0.25">
      <c r="A134" s="157">
        <f>IF(B134="","",COUNTA($B$130:B134))</f>
        <v>5</v>
      </c>
      <c r="B134" s="69" t="s">
        <v>24</v>
      </c>
      <c r="C134" s="158" t="s">
        <v>26</v>
      </c>
      <c r="D134" s="158"/>
      <c r="E134" s="158" t="s">
        <v>29</v>
      </c>
      <c r="F134" s="158" t="s">
        <v>275</v>
      </c>
      <c r="G134" s="141"/>
      <c r="H134" s="142">
        <v>31</v>
      </c>
      <c r="I134" s="159"/>
    </row>
    <row r="135" spans="1:9" ht="12.75" customHeight="1" x14ac:dyDescent="0.25">
      <c r="A135" s="157">
        <f>IF(B135="","",COUNTA($B$130:B135))</f>
        <v>6</v>
      </c>
      <c r="B135" s="69" t="s">
        <v>24</v>
      </c>
      <c r="C135" s="158" t="s">
        <v>26</v>
      </c>
      <c r="D135" s="158"/>
      <c r="E135" s="158" t="s">
        <v>30</v>
      </c>
      <c r="F135" s="158" t="s">
        <v>275</v>
      </c>
      <c r="G135" s="141"/>
      <c r="H135" s="142">
        <v>231</v>
      </c>
      <c r="I135" s="159"/>
    </row>
    <row r="136" spans="1:9" ht="12.75" customHeight="1" x14ac:dyDescent="0.25">
      <c r="A136" s="157">
        <f>IF(B136="","",COUNTA($B$130:B136))</f>
        <v>7</v>
      </c>
      <c r="B136" s="69" t="s">
        <v>24</v>
      </c>
      <c r="C136" s="158" t="s">
        <v>27</v>
      </c>
      <c r="D136" s="158"/>
      <c r="E136" s="158" t="s">
        <v>12</v>
      </c>
      <c r="F136" s="158" t="s">
        <v>275</v>
      </c>
      <c r="G136" s="141"/>
      <c r="H136" s="142">
        <v>5</v>
      </c>
      <c r="I136" s="159"/>
    </row>
    <row r="137" spans="1:9" ht="12.75" customHeight="1" x14ac:dyDescent="0.25">
      <c r="A137" s="157">
        <f>IF(B137="","",COUNTA($B$130:B137))</f>
        <v>8</v>
      </c>
      <c r="B137" s="69" t="s">
        <v>24</v>
      </c>
      <c r="C137" s="158" t="s">
        <v>27</v>
      </c>
      <c r="D137" s="158"/>
      <c r="E137" s="158" t="s">
        <v>29</v>
      </c>
      <c r="F137" s="158" t="s">
        <v>275</v>
      </c>
      <c r="G137" s="141"/>
      <c r="H137" s="142">
        <v>8</v>
      </c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1"/>
      <c r="B164" s="171"/>
      <c r="C164" s="171"/>
      <c r="D164" s="171"/>
      <c r="E164" s="171"/>
      <c r="F164" s="171"/>
      <c r="G164" s="171"/>
      <c r="H164" s="171"/>
      <c r="I164" s="171"/>
    </row>
    <row r="165" spans="1:9" ht="20.100000000000001" customHeight="1" x14ac:dyDescent="0.25">
      <c r="A165" s="146">
        <v>3</v>
      </c>
      <c r="B165" s="148" t="s">
        <v>365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204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Места для инвалидов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Площадь, кв. м</v>
      </c>
      <c r="H167" s="55" t="str">
        <f>IFERROR(INDEX(Инвентаризация!$B$52:$I$284,MATCH($B167,Инвентаризация!$B$52:$B$284,0),COLUMN()-1),"")</f>
        <v>Количество мест,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206</v>
      </c>
      <c r="C171" s="158" t="s">
        <v>247</v>
      </c>
      <c r="D171" s="158"/>
      <c r="E171" s="158"/>
      <c r="F171" s="163" t="s">
        <v>53</v>
      </c>
      <c r="G171" s="141">
        <v>729</v>
      </c>
      <c r="H171" s="142">
        <v>1.5</v>
      </c>
      <c r="I171" s="159"/>
    </row>
    <row r="172" spans="1:9" ht="12.75" customHeight="1" x14ac:dyDescent="0.25">
      <c r="A172" s="157">
        <f>IF(B172="","",COUNTA($B$171:B172))</f>
        <v>2</v>
      </c>
      <c r="B172" s="69" t="s">
        <v>204</v>
      </c>
      <c r="C172" s="158" t="s">
        <v>48</v>
      </c>
      <c r="D172" s="158"/>
      <c r="E172" s="158" t="s">
        <v>323</v>
      </c>
      <c r="F172" s="163" t="s">
        <v>53</v>
      </c>
      <c r="G172" s="141">
        <v>1540</v>
      </c>
      <c r="H172" s="142">
        <v>154</v>
      </c>
      <c r="I172" s="159" t="s">
        <v>375</v>
      </c>
    </row>
    <row r="173" spans="1:9" ht="12.75" customHeight="1" x14ac:dyDescent="0.25">
      <c r="A173" s="157">
        <f>IF(B173="","",COUNTA($B$171:B173))</f>
        <v>3</v>
      </c>
      <c r="B173" s="69" t="s">
        <v>193</v>
      </c>
      <c r="C173" s="158" t="s">
        <v>144</v>
      </c>
      <c r="D173" s="158" t="s">
        <v>49</v>
      </c>
      <c r="E173" s="158"/>
      <c r="F173" s="163" t="s">
        <v>210</v>
      </c>
      <c r="G173" s="141">
        <v>5</v>
      </c>
      <c r="H173" s="142"/>
      <c r="I173" s="159"/>
    </row>
    <row r="174" spans="1:9" ht="12.75" customHeight="1" x14ac:dyDescent="0.25">
      <c r="A174" s="157">
        <f>IF(B174="","",COUNTA($B$171:B174))</f>
        <v>4</v>
      </c>
      <c r="B174" s="69" t="s">
        <v>193</v>
      </c>
      <c r="C174" s="158" t="s">
        <v>208</v>
      </c>
      <c r="D174" s="158" t="s">
        <v>23</v>
      </c>
      <c r="E174" s="158"/>
      <c r="F174" s="163" t="s">
        <v>53</v>
      </c>
      <c r="G174" s="141">
        <v>5</v>
      </c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1"/>
      <c r="B205" s="171"/>
      <c r="C205" s="171"/>
      <c r="D205" s="171"/>
      <c r="E205" s="171"/>
      <c r="F205" s="171"/>
      <c r="G205" s="171"/>
      <c r="H205" s="171"/>
      <c r="I205" s="171"/>
    </row>
    <row r="206" spans="1:9" ht="20.100000000000001" customHeight="1" x14ac:dyDescent="0.25">
      <c r="A206" s="146">
        <v>4</v>
      </c>
      <c r="B206" s="148" t="s">
        <v>364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236</v>
      </c>
      <c r="C208" s="55" t="str">
        <f>IFERROR(INDEX(Инвентаризация!$B$52:$I$284,MATCH($B208,Инвентаризация!$B$52:$B$284,0),COLUMN()-1),"")</f>
        <v>Тип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Нет характеристик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209</v>
      </c>
      <c r="G212" s="141"/>
      <c r="H212" s="142">
        <v>800</v>
      </c>
      <c r="I212" s="159"/>
    </row>
    <row r="213" spans="1:9" ht="12.75" customHeight="1" x14ac:dyDescent="0.25">
      <c r="A213" s="157">
        <f>IF(B213="","",COUNTA($B$212:B213))</f>
        <v>2</v>
      </c>
      <c r="B213" s="69" t="s">
        <v>236</v>
      </c>
      <c r="C213" s="158" t="s">
        <v>129</v>
      </c>
      <c r="D213" s="158"/>
      <c r="E213" s="158"/>
      <c r="F213" s="158" t="s">
        <v>210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236</v>
      </c>
      <c r="C214" s="158" t="s">
        <v>128</v>
      </c>
      <c r="D214" s="158"/>
      <c r="E214" s="158"/>
      <c r="F214" s="158" t="s">
        <v>210</v>
      </c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1"/>
      <c r="B246" s="171"/>
      <c r="C246" s="171"/>
      <c r="D246" s="171"/>
      <c r="E246" s="171"/>
      <c r="F246" s="171"/>
      <c r="G246" s="171"/>
      <c r="H246" s="171"/>
      <c r="I246" s="171"/>
    </row>
    <row r="247" spans="1:9" ht="20.100000000000001" customHeight="1" x14ac:dyDescent="0.25">
      <c r="A247" s="146">
        <v>5</v>
      </c>
      <c r="B247" s="150" t="s">
        <v>363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1"/>
      <c r="B287" s="171"/>
      <c r="C287" s="171"/>
      <c r="D287" s="171"/>
      <c r="E287" s="171"/>
      <c r="F287" s="171"/>
      <c r="G287" s="171"/>
      <c r="H287" s="171"/>
      <c r="I287" s="17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>
        <f>IF(B294="","",COUNTA($B$294:B294))</f>
        <v>1</v>
      </c>
      <c r="B294" s="69" t="s">
        <v>160</v>
      </c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70"/>
      <c r="B328" s="170"/>
      <c r="C328" s="170"/>
      <c r="D328" s="170"/>
      <c r="E328" s="170"/>
      <c r="F328" s="170"/>
      <c r="G328" s="170"/>
      <c r="H328" s="170"/>
      <c r="I328" s="170"/>
    </row>
    <row r="329" spans="1:9" ht="20.100000000000001" customHeight="1" x14ac:dyDescent="0.25">
      <c r="A329" s="146">
        <v>7</v>
      </c>
      <c r="B329" s="151" t="s">
        <v>367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368</v>
      </c>
      <c r="H333" s="132" t="s">
        <v>369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/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6" t="s">
        <v>335</v>
      </c>
      <c r="B369" s="186"/>
      <c r="C369" s="186"/>
      <c r="D369" s="186"/>
      <c r="E369" s="186"/>
      <c r="F369" s="186"/>
      <c r="G369" s="186"/>
      <c r="H369" s="186"/>
      <c r="I369" s="186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351</v>
      </c>
      <c r="E372" s="132" t="s">
        <v>338</v>
      </c>
      <c r="F372" s="132" t="s">
        <v>329</v>
      </c>
      <c r="G372" s="133" t="s">
        <v>349</v>
      </c>
      <c r="H372" s="132" t="s">
        <v>350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174</v>
      </c>
      <c r="D373" s="51" t="s">
        <v>342</v>
      </c>
      <c r="E373" s="136" t="s">
        <v>339</v>
      </c>
      <c r="F373" s="137">
        <v>5</v>
      </c>
      <c r="G373" s="137">
        <v>3000</v>
      </c>
      <c r="H373" s="138">
        <f>IF(G373="","",F373*G373)</f>
        <v>15000</v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 t="str">
        <f>IF(B375="","",COUNTA($B$373:B375))</f>
        <v/>
      </c>
      <c r="B375" s="51"/>
      <c r="C375" s="51"/>
      <c r="D375" s="51"/>
      <c r="E375" s="136"/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370</v>
      </c>
      <c r="H409" s="156">
        <f>SUM(H373:H407)</f>
        <v>15000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19:H19"/>
    <mergeCell ref="C19:D19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B39:I39"/>
    <mergeCell ref="F71:I71"/>
    <mergeCell ref="A71:E71"/>
    <mergeCell ref="G34:H34"/>
    <mergeCell ref="G35:H35"/>
    <mergeCell ref="E22:H22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User</cp:lastModifiedBy>
  <cp:lastPrinted>2017-10-14T11:13:23Z</cp:lastPrinted>
  <dcterms:created xsi:type="dcterms:W3CDTF">2017-08-22T09:44:58Z</dcterms:created>
  <dcterms:modified xsi:type="dcterms:W3CDTF">2017-10-14T12:01:13Z</dcterms:modified>
</cp:coreProperties>
</file>