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000" windowHeight="5208" activeTab="0"/>
  </bookViews>
  <sheets>
    <sheet name="Информация по П1" sheetId="1" r:id="rId1"/>
  </sheets>
  <definedNames>
    <definedName name="_xlnm.Print_Titles" localSheetId="0">'Информация по П1'!$8:$10</definedName>
  </definedNames>
  <calcPr fullCalcOnLoad="1"/>
</workbook>
</file>

<file path=xl/sharedStrings.xml><?xml version="1.0" encoding="utf-8"?>
<sst xmlns="http://schemas.openxmlformats.org/spreadsheetml/2006/main" count="50" uniqueCount="37">
  <si>
    <t>Показатели</t>
  </si>
  <si>
    <t>прогноз</t>
  </si>
  <si>
    <t>вариант 1</t>
  </si>
  <si>
    <t>вариант 2</t>
  </si>
  <si>
    <t>Налоговые и неналоговые доходы - всего</t>
  </si>
  <si>
    <t>в том числе:</t>
  </si>
  <si>
    <t>налог на доходы физических лиц</t>
  </si>
  <si>
    <t>из них поступления по дополнительному нормативу НДФЛ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</si>
  <si>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</si>
  <si>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</si>
  <si>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</si>
  <si>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</si>
  <si>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 xml:space="preserve">Неналоговые доходы - всего </t>
  </si>
  <si>
    <t>2022 год</t>
  </si>
  <si>
    <t>2023 год</t>
  </si>
  <si>
    <t>% дефицита</t>
  </si>
  <si>
    <t>2024 год</t>
  </si>
  <si>
    <t>Основные параметры</t>
  </si>
  <si>
    <t>на период до 2028 года</t>
  </si>
  <si>
    <t>2021 год (оценка)</t>
  </si>
  <si>
    <t>2025 год</t>
  </si>
  <si>
    <t>2026 год</t>
  </si>
  <si>
    <t>2027 год</t>
  </si>
  <si>
    <t>2028 год</t>
  </si>
  <si>
    <t>Безвозмездные поступления</t>
  </si>
  <si>
    <t>Дотации</t>
  </si>
  <si>
    <t>Субвенции</t>
  </si>
  <si>
    <t>Субсидии</t>
  </si>
  <si>
    <t>Иные межбюджетные трансферты</t>
  </si>
  <si>
    <t xml:space="preserve">Расходы бюджета  - всего </t>
  </si>
  <si>
    <t>Безвозмездные поступления из других бюджетов бюджетной системы Российской Федерации</t>
  </si>
  <si>
    <t>Доходы бюджета - всего</t>
  </si>
  <si>
    <t>Налоговые доходы бюджета  - всего</t>
  </si>
  <si>
    <t>тыс.руб.</t>
  </si>
  <si>
    <t>Муниципальный долг</t>
  </si>
  <si>
    <t xml:space="preserve">      Дефицит(-), профицит(+) бюджета </t>
  </si>
  <si>
    <t xml:space="preserve"> бюджета МО Аннинское городское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</si>
</sst>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16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6" fillId="0" borderId="10" xfId="0" applyFont="1" applyFill="1" applyBorder="1" applyAlignment="1" applyProtection="1">
      <alignment vertical="center" wrapText="1" shrinkToFit="1"/>
      <protection/>
    </xf>
    <xf numFmtId="16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165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7" sqref="C17"/>
    </sheetView>
  </sheetViews>
  <sheetFormatPr defaultColWidth="9.140625" defaultRowHeight="15"/>
  <cols>
    <col min="1" max="1" width="46.421875" style="1" customWidth="1"/>
    <col min="2" max="2" width="18.7109375" style="1" customWidth="1"/>
    <col min="3" max="16" width="14.00390625" style="1" customWidth="1"/>
    <col min="17" max="16384" width="9.140625" style="1" customWidth="1"/>
  </cols>
  <sheetData>
    <row r="1" spans="1:16" ht="15.7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.75" customHeight="1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2" customFormat="1" ht="15.7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2" customFormat="1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2" customFormat="1" ht="78.75" customHeight="1">
      <c r="A5" s="18"/>
      <c r="B5" s="24"/>
      <c r="C5" s="24"/>
      <c r="D5" s="24"/>
      <c r="E5" s="24"/>
      <c r="F5" s="24"/>
      <c r="G5" s="24"/>
      <c r="H5" s="24"/>
      <c r="I5" s="24"/>
      <c r="J5" s="19"/>
      <c r="K5" s="19"/>
      <c r="L5" s="19"/>
      <c r="M5" s="19"/>
      <c r="N5" s="19"/>
      <c r="O5" s="19"/>
      <c r="P5" s="19"/>
    </row>
    <row r="6" spans="1:16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4" ht="15">
      <c r="B7" s="3"/>
      <c r="N7" s="1" t="s">
        <v>33</v>
      </c>
    </row>
    <row r="8" spans="1:16" s="4" customFormat="1" ht="18.75" customHeight="1">
      <c r="A8" s="16" t="s">
        <v>0</v>
      </c>
      <c r="B8" s="26" t="s">
        <v>19</v>
      </c>
      <c r="C8" s="21" t="s">
        <v>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2"/>
    </row>
    <row r="9" spans="1:16" s="4" customFormat="1" ht="17.25">
      <c r="A9" s="16"/>
      <c r="B9" s="27"/>
      <c r="C9" s="21" t="s">
        <v>13</v>
      </c>
      <c r="D9" s="22"/>
      <c r="E9" s="21" t="s">
        <v>14</v>
      </c>
      <c r="F9" s="22"/>
      <c r="G9" s="21" t="s">
        <v>16</v>
      </c>
      <c r="H9" s="22"/>
      <c r="I9" s="21" t="s">
        <v>20</v>
      </c>
      <c r="J9" s="22"/>
      <c r="K9" s="21" t="s">
        <v>21</v>
      </c>
      <c r="L9" s="22"/>
      <c r="M9" s="21" t="s">
        <v>22</v>
      </c>
      <c r="N9" s="22"/>
      <c r="O9" s="21" t="s">
        <v>23</v>
      </c>
      <c r="P9" s="22"/>
    </row>
    <row r="10" spans="1:16" s="4" customFormat="1" ht="17.25">
      <c r="A10" s="16"/>
      <c r="B10" s="28"/>
      <c r="C10" s="16" t="s">
        <v>2</v>
      </c>
      <c r="D10" s="16" t="s">
        <v>3</v>
      </c>
      <c r="E10" s="16" t="s">
        <v>2</v>
      </c>
      <c r="F10" s="16" t="s">
        <v>3</v>
      </c>
      <c r="G10" s="16" t="s">
        <v>2</v>
      </c>
      <c r="H10" s="16" t="s">
        <v>3</v>
      </c>
      <c r="I10" s="16" t="s">
        <v>2</v>
      </c>
      <c r="J10" s="16" t="s">
        <v>3</v>
      </c>
      <c r="K10" s="16" t="s">
        <v>2</v>
      </c>
      <c r="L10" s="16" t="s">
        <v>3</v>
      </c>
      <c r="M10" s="16" t="s">
        <v>2</v>
      </c>
      <c r="N10" s="16" t="s">
        <v>3</v>
      </c>
      <c r="O10" s="16" t="s">
        <v>2</v>
      </c>
      <c r="P10" s="16" t="s">
        <v>3</v>
      </c>
    </row>
    <row r="11" spans="1:16" s="7" customFormat="1" ht="15">
      <c r="A11" s="5" t="s">
        <v>31</v>
      </c>
      <c r="B11" s="6">
        <f>SUM(B12,B23)</f>
        <v>303696.7</v>
      </c>
      <c r="C11" s="6">
        <f>SUM(C12,C23)</f>
        <v>262872.6</v>
      </c>
      <c r="D11" s="6">
        <f>SUM(D12,D23)</f>
        <v>262872.6</v>
      </c>
      <c r="E11" s="6">
        <f aca="true" t="shared" si="0" ref="E11:L11">SUM(E12,E23)</f>
        <v>206946.69999999998</v>
      </c>
      <c r="F11" s="6">
        <f t="shared" si="0"/>
        <v>206946.69999999998</v>
      </c>
      <c r="G11" s="6">
        <f t="shared" si="0"/>
        <v>169892.65279999998</v>
      </c>
      <c r="H11" s="6">
        <f t="shared" si="0"/>
        <v>170238</v>
      </c>
      <c r="I11" s="6">
        <f t="shared" si="0"/>
        <v>171925.6</v>
      </c>
      <c r="J11" s="6">
        <f t="shared" si="0"/>
        <v>172766.9</v>
      </c>
      <c r="K11" s="6">
        <f t="shared" si="0"/>
        <v>175337.30000000002</v>
      </c>
      <c r="L11" s="6">
        <f t="shared" si="0"/>
        <v>176468.7</v>
      </c>
      <c r="M11" s="6">
        <f>SUM(M12,M23)</f>
        <v>178668.10000000003</v>
      </c>
      <c r="N11" s="6">
        <f>SUM(N12,N23)</f>
        <v>180455.3</v>
      </c>
      <c r="O11" s="6">
        <f>SUM(O12,O23)</f>
        <v>182100.1</v>
      </c>
      <c r="P11" s="6">
        <f>SUM(P12,P23)</f>
        <v>184751.6</v>
      </c>
    </row>
    <row r="12" spans="1:16" s="7" customFormat="1" ht="15">
      <c r="A12" s="8" t="s">
        <v>4</v>
      </c>
      <c r="B12" s="6">
        <f>SUM(B13,B22)</f>
        <v>167534.2</v>
      </c>
      <c r="C12" s="6">
        <f aca="true" t="shared" si="1" ref="C12:P12">SUM(C13,C22)</f>
        <v>153333.5</v>
      </c>
      <c r="D12" s="6">
        <f t="shared" si="1"/>
        <v>153333.5</v>
      </c>
      <c r="E12" s="6">
        <f t="shared" si="1"/>
        <v>153705.59999999998</v>
      </c>
      <c r="F12" s="6">
        <f t="shared" si="1"/>
        <v>153705.59999999998</v>
      </c>
      <c r="G12" s="6">
        <f t="shared" si="1"/>
        <v>155485.65279999998</v>
      </c>
      <c r="H12" s="6">
        <f t="shared" si="1"/>
        <v>155747.8</v>
      </c>
      <c r="I12" s="6">
        <f t="shared" si="1"/>
        <v>157086.5</v>
      </c>
      <c r="J12" s="6">
        <f t="shared" si="1"/>
        <v>157668.69999999998</v>
      </c>
      <c r="K12" s="6">
        <f t="shared" si="1"/>
        <v>159727.40000000002</v>
      </c>
      <c r="L12" s="6">
        <f t="shared" si="1"/>
        <v>160480.6</v>
      </c>
      <c r="M12" s="6">
        <f t="shared" si="1"/>
        <v>162262.90000000002</v>
      </c>
      <c r="N12" s="6">
        <f t="shared" si="1"/>
        <v>163508.9</v>
      </c>
      <c r="O12" s="6">
        <f t="shared" si="1"/>
        <v>164875.4</v>
      </c>
      <c r="P12" s="6">
        <f t="shared" si="1"/>
        <v>166772.4</v>
      </c>
    </row>
    <row r="13" spans="1:16" s="7" customFormat="1" ht="15">
      <c r="A13" s="9" t="s">
        <v>32</v>
      </c>
      <c r="B13" s="10">
        <v>138976.1</v>
      </c>
      <c r="C13" s="10">
        <v>138455.8</v>
      </c>
      <c r="D13" s="10">
        <v>138455.8</v>
      </c>
      <c r="E13" s="10">
        <v>138584.8</v>
      </c>
      <c r="F13" s="10">
        <v>138584.8</v>
      </c>
      <c r="G13" s="10">
        <v>139744.9</v>
      </c>
      <c r="H13" s="10">
        <v>139916.3</v>
      </c>
      <c r="I13" s="10">
        <v>140873.5</v>
      </c>
      <c r="J13" s="10">
        <v>141172.3</v>
      </c>
      <c r="K13" s="10">
        <v>142373.2</v>
      </c>
      <c r="L13" s="10">
        <v>143010.9</v>
      </c>
      <c r="M13" s="10">
        <v>144023.7</v>
      </c>
      <c r="N13" s="10">
        <v>144991</v>
      </c>
      <c r="O13" s="10">
        <v>145724.3</v>
      </c>
      <c r="P13" s="10">
        <v>147124.9</v>
      </c>
    </row>
    <row r="14" spans="1:16" s="7" customFormat="1" ht="15.75" customHeight="1" hidden="1">
      <c r="A14" s="9"/>
      <c r="B14" s="10">
        <f>SUM(B16,B18,B19,B20,,B21)</f>
        <v>138953.1</v>
      </c>
      <c r="C14" s="10">
        <f>SUM(C16,C18,C19,C20,,C21)</f>
        <v>138433.8</v>
      </c>
      <c r="D14" s="10">
        <f>SUM(D16,D18,D19,D20,D21)</f>
        <v>138433.8</v>
      </c>
      <c r="E14" s="10">
        <f aca="true" t="shared" si="2" ref="E14:L14">SUM(E16,E18,E19,E20,E21)</f>
        <v>138563.8</v>
      </c>
      <c r="F14" s="10">
        <f>SUM(F16,F18,F19,F20,F21)</f>
        <v>138563.8</v>
      </c>
      <c r="G14" s="10">
        <f t="shared" si="2"/>
        <v>139734.9158</v>
      </c>
      <c r="H14" s="10">
        <f t="shared" si="2"/>
        <v>139906.2986</v>
      </c>
      <c r="I14" s="10">
        <f t="shared" si="2"/>
        <v>140763.5</v>
      </c>
      <c r="J14" s="10">
        <f t="shared" si="2"/>
        <v>141162.3</v>
      </c>
      <c r="K14" s="10">
        <f t="shared" si="2"/>
        <v>142363.2</v>
      </c>
      <c r="L14" s="10">
        <f t="shared" si="2"/>
        <v>143000.9</v>
      </c>
      <c r="M14" s="10">
        <f>SUM(M16,M18,M19,M20,,M21)</f>
        <v>144013.7</v>
      </c>
      <c r="N14" s="10">
        <f>SUM(N16,N18,N19,N20,N21)</f>
        <v>144981</v>
      </c>
      <c r="O14" s="10">
        <f>SUM(O16,O18,O19,O20,O21)</f>
        <v>145714.3</v>
      </c>
      <c r="P14" s="10">
        <f>SUM(P16,P18,P19,P20,P21)</f>
        <v>147114.9</v>
      </c>
    </row>
    <row r="15" spans="1:16" s="7" customFormat="1" ht="15">
      <c r="A15" s="8" t="s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7" customFormat="1" ht="15">
      <c r="A16" s="8" t="s">
        <v>6</v>
      </c>
      <c r="B16" s="10">
        <v>22565</v>
      </c>
      <c r="C16" s="10">
        <v>21970</v>
      </c>
      <c r="D16" s="10">
        <v>21970</v>
      </c>
      <c r="E16" s="10">
        <v>22100</v>
      </c>
      <c r="F16" s="10">
        <v>22100</v>
      </c>
      <c r="G16" s="10">
        <f>PRODUCT(E16,1.041)</f>
        <v>23006.1</v>
      </c>
      <c r="H16" s="10">
        <f>PRODUCT(F16,1.047)</f>
        <v>23138.699999999997</v>
      </c>
      <c r="I16" s="10">
        <v>23832.9</v>
      </c>
      <c r="J16" s="10">
        <v>24110.5</v>
      </c>
      <c r="K16" s="10">
        <v>25072.2</v>
      </c>
      <c r="L16" s="10">
        <v>25533</v>
      </c>
      <c r="M16" s="10">
        <v>26350.9</v>
      </c>
      <c r="N16" s="10">
        <v>27065</v>
      </c>
      <c r="O16" s="10">
        <v>27668.4</v>
      </c>
      <c r="P16" s="10">
        <v>28716</v>
      </c>
    </row>
    <row r="17" spans="1:16" s="7" customFormat="1" ht="30.75">
      <c r="A17" s="8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7" customFormat="1" ht="15">
      <c r="A18" s="8" t="s">
        <v>8</v>
      </c>
      <c r="B18" s="10">
        <v>2888.1</v>
      </c>
      <c r="C18" s="10">
        <v>2963.8</v>
      </c>
      <c r="D18" s="10">
        <v>2963.8</v>
      </c>
      <c r="E18" s="10">
        <v>2963.8</v>
      </c>
      <c r="F18" s="10">
        <v>2963.8</v>
      </c>
      <c r="G18" s="10">
        <f>PRODUCT(E18,1.041)</f>
        <v>3085.3158</v>
      </c>
      <c r="H18" s="10">
        <f>PRODUCT(F18,1.047)</f>
        <v>3103.0986</v>
      </c>
      <c r="I18" s="10">
        <v>3177.8</v>
      </c>
      <c r="J18" s="10">
        <v>3233.4</v>
      </c>
      <c r="K18" s="10">
        <v>3343</v>
      </c>
      <c r="L18" s="10">
        <v>3424.2</v>
      </c>
      <c r="M18" s="10">
        <v>3513.5</v>
      </c>
      <c r="N18" s="10">
        <v>3629.7</v>
      </c>
      <c r="O18" s="10">
        <v>3689.2</v>
      </c>
      <c r="P18" s="10">
        <v>3851.1</v>
      </c>
    </row>
    <row r="19" spans="1:16" s="7" customFormat="1" ht="30.75">
      <c r="A19" s="8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7" customFormat="1" ht="15">
      <c r="A20" s="8" t="s">
        <v>10</v>
      </c>
      <c r="B20" s="10">
        <v>3500</v>
      </c>
      <c r="C20" s="10">
        <v>3500</v>
      </c>
      <c r="D20" s="10">
        <v>3500</v>
      </c>
      <c r="E20" s="10">
        <v>3500</v>
      </c>
      <c r="F20" s="10">
        <v>3500</v>
      </c>
      <c r="G20" s="10">
        <f>PRODUCT(E20,1.041)</f>
        <v>3643.4999999999995</v>
      </c>
      <c r="H20" s="10">
        <f>PRODUCT(F20,1.047)</f>
        <v>3664.4999999999995</v>
      </c>
      <c r="I20" s="10">
        <v>3752.8</v>
      </c>
      <c r="J20" s="10">
        <v>3818.4</v>
      </c>
      <c r="K20" s="10">
        <v>3948</v>
      </c>
      <c r="L20" s="10">
        <v>4043.7</v>
      </c>
      <c r="M20" s="10">
        <v>4149.3</v>
      </c>
      <c r="N20" s="10">
        <v>4286.3</v>
      </c>
      <c r="O20" s="10">
        <v>4356.7</v>
      </c>
      <c r="P20" s="10">
        <v>4547.8</v>
      </c>
    </row>
    <row r="21" spans="1:16" s="7" customFormat="1" ht="15">
      <c r="A21" s="8" t="s">
        <v>11</v>
      </c>
      <c r="B21" s="10">
        <v>110000</v>
      </c>
      <c r="C21" s="10">
        <v>110000</v>
      </c>
      <c r="D21" s="10">
        <v>110000</v>
      </c>
      <c r="E21" s="10">
        <v>110000</v>
      </c>
      <c r="F21" s="10">
        <v>110000</v>
      </c>
      <c r="G21" s="10">
        <v>110000</v>
      </c>
      <c r="H21" s="10">
        <v>110000</v>
      </c>
      <c r="I21" s="10">
        <v>110000</v>
      </c>
      <c r="J21" s="10">
        <v>110000</v>
      </c>
      <c r="K21" s="10">
        <v>110000</v>
      </c>
      <c r="L21" s="10">
        <v>110000</v>
      </c>
      <c r="M21" s="10">
        <v>110000</v>
      </c>
      <c r="N21" s="10">
        <v>110000</v>
      </c>
      <c r="O21" s="10">
        <v>110000</v>
      </c>
      <c r="P21" s="10">
        <v>110000</v>
      </c>
    </row>
    <row r="22" spans="1:16" s="7" customFormat="1" ht="15">
      <c r="A22" s="11" t="s">
        <v>12</v>
      </c>
      <c r="B22" s="10">
        <v>28558.1</v>
      </c>
      <c r="C22" s="10">
        <v>14877.7</v>
      </c>
      <c r="D22" s="10">
        <v>14877.7</v>
      </c>
      <c r="E22" s="10">
        <v>15120.8</v>
      </c>
      <c r="F22" s="10">
        <v>15120.8</v>
      </c>
      <c r="G22" s="10">
        <f>PRODUCT(E22,1.041)</f>
        <v>15740.752799999998</v>
      </c>
      <c r="H22" s="10">
        <v>15831.5</v>
      </c>
      <c r="I22" s="10">
        <v>16213</v>
      </c>
      <c r="J22" s="10">
        <v>16496.4</v>
      </c>
      <c r="K22" s="10">
        <v>17354.2</v>
      </c>
      <c r="L22" s="10">
        <v>17469.7</v>
      </c>
      <c r="M22" s="10">
        <v>18239.2</v>
      </c>
      <c r="N22" s="10">
        <v>18517.9</v>
      </c>
      <c r="O22" s="10">
        <v>19151.1</v>
      </c>
      <c r="P22" s="10">
        <v>19647.5</v>
      </c>
    </row>
    <row r="23" spans="1:16" s="7" customFormat="1" ht="15">
      <c r="A23" s="11" t="s">
        <v>24</v>
      </c>
      <c r="B23" s="10">
        <v>136162.5</v>
      </c>
      <c r="C23" s="10">
        <v>109539.1</v>
      </c>
      <c r="D23" s="10">
        <v>109539.1</v>
      </c>
      <c r="E23" s="10">
        <v>53241.1</v>
      </c>
      <c r="F23" s="10">
        <v>53241.1</v>
      </c>
      <c r="G23" s="10">
        <v>14407</v>
      </c>
      <c r="H23" s="10">
        <v>14490.2</v>
      </c>
      <c r="I23" s="10">
        <v>14839.1</v>
      </c>
      <c r="J23" s="10">
        <v>15098.2</v>
      </c>
      <c r="K23" s="10">
        <v>15609.9</v>
      </c>
      <c r="L23" s="10">
        <v>15988.1</v>
      </c>
      <c r="M23" s="10">
        <v>16405.2</v>
      </c>
      <c r="N23" s="10">
        <v>16946.4</v>
      </c>
      <c r="O23" s="10">
        <v>17224.7</v>
      </c>
      <c r="P23" s="10">
        <v>17979.2</v>
      </c>
    </row>
    <row r="24" spans="1:16" s="7" customFormat="1" ht="15">
      <c r="A24" s="12" t="s">
        <v>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7" customFormat="1" ht="46.5">
      <c r="A25" s="12" t="s">
        <v>30</v>
      </c>
      <c r="B25" s="6">
        <f>SUM(B26:B29)</f>
        <v>133995</v>
      </c>
      <c r="C25" s="6">
        <f aca="true" t="shared" si="3" ref="C25:P25">SUM(C26:C29)</f>
        <v>109527.09999999999</v>
      </c>
      <c r="D25" s="6">
        <f t="shared" si="3"/>
        <v>109527.09999999999</v>
      </c>
      <c r="E25" s="6">
        <f t="shared" si="3"/>
        <v>53229.1</v>
      </c>
      <c r="F25" s="6">
        <f t="shared" si="3"/>
        <v>53229.1</v>
      </c>
      <c r="G25" s="6">
        <f t="shared" si="3"/>
        <v>14392.2804</v>
      </c>
      <c r="H25" s="6">
        <f t="shared" si="3"/>
        <v>14475.2</v>
      </c>
      <c r="I25" s="6">
        <f t="shared" si="3"/>
        <v>14824.1</v>
      </c>
      <c r="J25" s="6">
        <f t="shared" si="3"/>
        <v>15083.2</v>
      </c>
      <c r="K25" s="6">
        <f t="shared" si="3"/>
        <v>15594.9</v>
      </c>
      <c r="L25" s="6">
        <f t="shared" si="3"/>
        <v>15973.1</v>
      </c>
      <c r="M25" s="6">
        <f t="shared" si="3"/>
        <v>16390.2</v>
      </c>
      <c r="N25" s="6">
        <f t="shared" si="3"/>
        <v>16931.399999999998</v>
      </c>
      <c r="O25" s="6">
        <f t="shared" si="3"/>
        <v>17209.7</v>
      </c>
      <c r="P25" s="6">
        <f t="shared" si="3"/>
        <v>17964.2</v>
      </c>
    </row>
    <row r="26" spans="1:16" s="7" customFormat="1" ht="15">
      <c r="A26" s="20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7" customFormat="1" ht="15">
      <c r="A27" s="20" t="s">
        <v>27</v>
      </c>
      <c r="B27" s="10">
        <v>133690.6</v>
      </c>
      <c r="C27" s="10">
        <v>109222.7</v>
      </c>
      <c r="D27" s="10">
        <v>109222.7</v>
      </c>
      <c r="E27" s="10">
        <v>52924.7</v>
      </c>
      <c r="F27" s="10">
        <v>52924.7</v>
      </c>
      <c r="G27" s="10">
        <v>14075.4</v>
      </c>
      <c r="H27" s="10">
        <v>14156.5</v>
      </c>
      <c r="I27" s="10">
        <v>14497.7</v>
      </c>
      <c r="J27" s="10">
        <v>14751.1</v>
      </c>
      <c r="K27" s="10">
        <v>15251.6</v>
      </c>
      <c r="L27" s="10">
        <v>15621.4</v>
      </c>
      <c r="M27" s="10">
        <v>16029.4</v>
      </c>
      <c r="N27" s="10">
        <v>16558.6</v>
      </c>
      <c r="O27" s="10">
        <v>16830.9</v>
      </c>
      <c r="P27" s="10">
        <v>17568.7</v>
      </c>
    </row>
    <row r="28" spans="1:16" s="7" customFormat="1" ht="15">
      <c r="A28" s="20" t="s">
        <v>26</v>
      </c>
      <c r="B28" s="10">
        <v>304.4</v>
      </c>
      <c r="C28" s="10">
        <v>304.4</v>
      </c>
      <c r="D28" s="10">
        <v>304.4</v>
      </c>
      <c r="E28" s="10">
        <v>304.4</v>
      </c>
      <c r="F28" s="10">
        <v>304.4</v>
      </c>
      <c r="G28" s="10">
        <f>PRODUCT(E28,1.041)</f>
        <v>316.88039999999995</v>
      </c>
      <c r="H28" s="10">
        <v>318.7</v>
      </c>
      <c r="I28" s="10">
        <v>326.4</v>
      </c>
      <c r="J28" s="10">
        <v>332.1</v>
      </c>
      <c r="K28" s="10">
        <v>343.3</v>
      </c>
      <c r="L28" s="10">
        <v>351.7</v>
      </c>
      <c r="M28" s="10">
        <v>360.8</v>
      </c>
      <c r="N28" s="10">
        <v>372.8</v>
      </c>
      <c r="O28" s="10">
        <v>378.8</v>
      </c>
      <c r="P28" s="10">
        <v>395.5</v>
      </c>
    </row>
    <row r="29" spans="1:16" s="7" customFormat="1" ht="15">
      <c r="A29" s="20" t="s">
        <v>28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7" customFormat="1" ht="15">
      <c r="A30" s="5" t="s">
        <v>29</v>
      </c>
      <c r="B30" s="10">
        <v>326753.2</v>
      </c>
      <c r="C30" s="10">
        <v>316331.9</v>
      </c>
      <c r="D30" s="10">
        <v>316331.9</v>
      </c>
      <c r="E30" s="10">
        <v>231375.4</v>
      </c>
      <c r="F30" s="10">
        <v>231375.4</v>
      </c>
      <c r="G30" s="10">
        <v>185441</v>
      </c>
      <c r="H30" s="10">
        <v>185812.5</v>
      </c>
      <c r="I30" s="10">
        <v>187634</v>
      </c>
      <c r="J30" s="10">
        <v>188533.5</v>
      </c>
      <c r="K30" s="10">
        <v>191310</v>
      </c>
      <c r="L30" s="10">
        <v>192516.5</v>
      </c>
      <c r="M30" s="10">
        <v>194894.3</v>
      </c>
      <c r="N30" s="10">
        <v>196806</v>
      </c>
      <c r="O30" s="10">
        <v>198587.5</v>
      </c>
      <c r="P30" s="10">
        <v>201428.5</v>
      </c>
    </row>
    <row r="31" spans="1:16" s="7" customFormat="1" ht="15">
      <c r="A31" s="13" t="s">
        <v>35</v>
      </c>
      <c r="B31" s="6">
        <f aca="true" t="shared" si="4" ref="B31:P31">B11-B30</f>
        <v>-23056.5</v>
      </c>
      <c r="C31" s="6">
        <f t="shared" si="4"/>
        <v>-53459.30000000005</v>
      </c>
      <c r="D31" s="6">
        <f t="shared" si="4"/>
        <v>-53459.30000000005</v>
      </c>
      <c r="E31" s="6">
        <f t="shared" si="4"/>
        <v>-24428.70000000001</v>
      </c>
      <c r="F31" s="6">
        <f t="shared" si="4"/>
        <v>-24428.70000000001</v>
      </c>
      <c r="G31" s="6">
        <f t="shared" si="4"/>
        <v>-15548.347200000018</v>
      </c>
      <c r="H31" s="6">
        <f t="shared" si="4"/>
        <v>-15574.5</v>
      </c>
      <c r="I31" s="6">
        <f t="shared" si="4"/>
        <v>-15708.399999999994</v>
      </c>
      <c r="J31" s="6">
        <f t="shared" si="4"/>
        <v>-15766.600000000006</v>
      </c>
      <c r="K31" s="6">
        <f t="shared" si="4"/>
        <v>-15972.699999999983</v>
      </c>
      <c r="L31" s="6">
        <f t="shared" si="4"/>
        <v>-16047.799999999988</v>
      </c>
      <c r="M31" s="6">
        <f t="shared" si="4"/>
        <v>-16226.199999999953</v>
      </c>
      <c r="N31" s="6">
        <f t="shared" si="4"/>
        <v>-16350.700000000012</v>
      </c>
      <c r="O31" s="6">
        <f t="shared" si="4"/>
        <v>-16487.399999999994</v>
      </c>
      <c r="P31" s="6">
        <f t="shared" si="4"/>
        <v>-16676.899999999994</v>
      </c>
    </row>
    <row r="32" spans="1:16" s="7" customFormat="1" ht="15">
      <c r="A32" s="5" t="s">
        <v>34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>
      <c r="A34" s="1" t="s">
        <v>15</v>
      </c>
      <c r="B34" s="14">
        <f>IF(B11=0,0,(-1*B31/(B11-B17-B23)*100))</f>
        <v>13.76226465999181</v>
      </c>
      <c r="C34" s="14">
        <f>IF(C11=0,0,(-1*C31/(C11-C17-C23)*100))</f>
        <v>34.864722973127236</v>
      </c>
      <c r="D34" s="14">
        <f>IF(D11=0,0,(-1*D31/(D11-D17-D23)*100))</f>
        <v>34.864722973127236</v>
      </c>
      <c r="E34" s="14">
        <f aca="true" t="shared" si="5" ref="E34:P34">IF(E11=0,0,(-1*E31/(E11-E17-E23)*100))</f>
        <v>15.89317500468429</v>
      </c>
      <c r="F34" s="14">
        <f t="shared" si="5"/>
        <v>15.89317500468429</v>
      </c>
      <c r="G34" s="14">
        <f t="shared" si="5"/>
        <v>9.999859742686189</v>
      </c>
      <c r="H34" s="14">
        <f t="shared" si="5"/>
        <v>9.999820222179705</v>
      </c>
      <c r="I34" s="14">
        <f t="shared" si="5"/>
        <v>9.99984085201465</v>
      </c>
      <c r="J34" s="14">
        <f t="shared" si="5"/>
        <v>9.999828754851157</v>
      </c>
      <c r="K34" s="14">
        <f t="shared" si="5"/>
        <v>9.999974957333544</v>
      </c>
      <c r="L34" s="14">
        <f t="shared" si="5"/>
        <v>9.9998379866476</v>
      </c>
      <c r="M34" s="14">
        <f t="shared" si="5"/>
        <v>9.99994453445609</v>
      </c>
      <c r="N34" s="14">
        <f t="shared" si="5"/>
        <v>9.999883798374286</v>
      </c>
      <c r="O34" s="14">
        <f t="shared" si="5"/>
        <v>9.999915087393264</v>
      </c>
      <c r="P34" s="14">
        <f t="shared" si="5"/>
        <v>9.999796129335547</v>
      </c>
    </row>
  </sheetData>
  <sheetProtection password="CC6B" sheet="1" objects="1" scenarios="1"/>
  <mergeCells count="13">
    <mergeCell ref="E9:F9"/>
    <mergeCell ref="G9:H9"/>
    <mergeCell ref="I9:J9"/>
    <mergeCell ref="K9:L9"/>
    <mergeCell ref="M9:N9"/>
    <mergeCell ref="O9:P9"/>
    <mergeCell ref="A1:P1"/>
    <mergeCell ref="A2:P2"/>
    <mergeCell ref="A3:P3"/>
    <mergeCell ref="B5:I5"/>
    <mergeCell ref="B8:B10"/>
    <mergeCell ref="C8:P8"/>
    <mergeCell ref="C9:D9"/>
  </mergeCells>
  <conditionalFormatting sqref="C13">
    <cfRule type="cellIs" priority="36" dxfId="0" operator="lessThan">
      <formula>$C$14</formula>
    </cfRule>
  </conditionalFormatting>
  <conditionalFormatting sqref="E13">
    <cfRule type="cellIs" priority="35" dxfId="0" operator="lessThan">
      <formula>$E$14</formula>
    </cfRule>
  </conditionalFormatting>
  <conditionalFormatting sqref="M13">
    <cfRule type="cellIs" priority="34" dxfId="0" operator="lessThan">
      <formula>$M$14</formula>
    </cfRule>
  </conditionalFormatting>
  <conditionalFormatting sqref="N13">
    <cfRule type="cellIs" priority="33" dxfId="0" operator="lessThan">
      <formula>$N$14</formula>
    </cfRule>
  </conditionalFormatting>
  <conditionalFormatting sqref="O13">
    <cfRule type="cellIs" priority="32" dxfId="0" operator="lessThan">
      <formula>$O$14</formula>
    </cfRule>
  </conditionalFormatting>
  <conditionalFormatting sqref="B34:P34">
    <cfRule type="cellIs" priority="31" dxfId="0" operator="greaterThan">
      <formula>10</formula>
    </cfRule>
  </conditionalFormatting>
  <conditionalFormatting sqref="C30:O30">
    <cfRule type="cellIs" priority="37" dxfId="0" operator="lessThan">
      <formula>#REF!</formula>
    </cfRule>
  </conditionalFormatting>
  <conditionalFormatting sqref="P13">
    <cfRule type="cellIs" priority="29" dxfId="0" operator="lessThan">
      <formula>$P$14</formula>
    </cfRule>
  </conditionalFormatting>
  <conditionalFormatting sqref="P30">
    <cfRule type="cellIs" priority="30" dxfId="0" operator="lessThan">
      <formula>#REF!</formula>
    </cfRule>
  </conditionalFormatting>
  <conditionalFormatting sqref="B13">
    <cfRule type="cellIs" priority="27" dxfId="0" operator="lessThan">
      <formula>$B$14</formula>
    </cfRule>
  </conditionalFormatting>
  <conditionalFormatting sqref="B16">
    <cfRule type="cellIs" priority="26" dxfId="0" operator="lessThan">
      <formula>B$17</formula>
    </cfRule>
  </conditionalFormatting>
  <conditionalFormatting sqref="B30">
    <cfRule type="cellIs" priority="28" dxfId="0" operator="lessThan">
      <formula>#REF!</formula>
    </cfRule>
  </conditionalFormatting>
  <conditionalFormatting sqref="F13">
    <cfRule type="cellIs" priority="25" dxfId="0" operator="lessThan">
      <formula>$F$14</formula>
    </cfRule>
  </conditionalFormatting>
  <conditionalFormatting sqref="G14">
    <cfRule type="cellIs" priority="24" dxfId="0" operator="lessThan">
      <formula>$F$14</formula>
    </cfRule>
  </conditionalFormatting>
  <conditionalFormatting sqref="G13">
    <cfRule type="cellIs" priority="23" dxfId="0" operator="lessThan">
      <formula>$G$14</formula>
    </cfRule>
  </conditionalFormatting>
  <conditionalFormatting sqref="H13">
    <cfRule type="cellIs" priority="22" dxfId="0" operator="lessThan">
      <formula>$H$14</formula>
    </cfRule>
  </conditionalFormatting>
  <conditionalFormatting sqref="I13">
    <cfRule type="cellIs" priority="21" dxfId="0" operator="lessThan">
      <formula>$I$14</formula>
    </cfRule>
  </conditionalFormatting>
  <conditionalFormatting sqref="J13">
    <cfRule type="cellIs" priority="20" dxfId="0" operator="lessThan">
      <formula>$J$14</formula>
    </cfRule>
  </conditionalFormatting>
  <conditionalFormatting sqref="K13">
    <cfRule type="cellIs" priority="19" dxfId="0" operator="lessThan">
      <formula>$K$14</formula>
    </cfRule>
  </conditionalFormatting>
  <conditionalFormatting sqref="L13">
    <cfRule type="cellIs" priority="18" dxfId="0" operator="lessThan">
      <formula>$L$14</formula>
    </cfRule>
  </conditionalFormatting>
  <conditionalFormatting sqref="B23">
    <cfRule type="cellIs" priority="17" dxfId="0" operator="lessThan">
      <formula>$B$25</formula>
    </cfRule>
  </conditionalFormatting>
  <conditionalFormatting sqref="C23">
    <cfRule type="cellIs" priority="16" dxfId="0" operator="lessThan">
      <formula>C$25</formula>
    </cfRule>
  </conditionalFormatting>
  <conditionalFormatting sqref="D23">
    <cfRule type="cellIs" priority="15" dxfId="0" operator="lessThan">
      <formula>D$25</formula>
    </cfRule>
  </conditionalFormatting>
  <conditionalFormatting sqref="E23:P23">
    <cfRule type="cellIs" priority="14" dxfId="0" operator="lessThan">
      <formula>E$25</formula>
    </cfRule>
  </conditionalFormatting>
  <conditionalFormatting sqref="C16:P16">
    <cfRule type="cellIs" priority="13" dxfId="0" operator="lessThan">
      <formula>C$17</formula>
    </cfRule>
  </conditionalFormatting>
  <conditionalFormatting sqref="C18:D18">
    <cfRule type="cellIs" priority="12" dxfId="0" operator="lessThan">
      <formula>C$17</formula>
    </cfRule>
  </conditionalFormatting>
  <conditionalFormatting sqref="C20:D22">
    <cfRule type="cellIs" priority="11" dxfId="0" operator="lessThan">
      <formula>C$17</formula>
    </cfRule>
  </conditionalFormatting>
  <conditionalFormatting sqref="C30:D30">
    <cfRule type="cellIs" priority="10" dxfId="0" operator="lessThan">
      <formula>C$17</formula>
    </cfRule>
  </conditionalFormatting>
  <conditionalFormatting sqref="F13">
    <cfRule type="cellIs" priority="9" dxfId="0" operator="lessThan">
      <formula>$E$14</formula>
    </cfRule>
  </conditionalFormatting>
  <conditionalFormatting sqref="G18">
    <cfRule type="cellIs" priority="8" dxfId="0" operator="lessThan">
      <formula>G$17</formula>
    </cfRule>
  </conditionalFormatting>
  <conditionalFormatting sqref="G20 G22:G23">
    <cfRule type="cellIs" priority="7" dxfId="0" operator="lessThan">
      <formula>G$17</formula>
    </cfRule>
  </conditionalFormatting>
  <conditionalFormatting sqref="G27:G28">
    <cfRule type="cellIs" priority="6" dxfId="0" operator="lessThan">
      <formula>G$17</formula>
    </cfRule>
  </conditionalFormatting>
  <conditionalFormatting sqref="G30">
    <cfRule type="cellIs" priority="5" dxfId="0" operator="lessThan">
      <formula>G$17</formula>
    </cfRule>
  </conditionalFormatting>
  <conditionalFormatting sqref="G13">
    <cfRule type="cellIs" priority="4" dxfId="0" operator="lessThan">
      <formula>G$17</formula>
    </cfRule>
  </conditionalFormatting>
  <conditionalFormatting sqref="H18">
    <cfRule type="cellIs" priority="3" dxfId="0" operator="lessThan">
      <formula>H$17</formula>
    </cfRule>
  </conditionalFormatting>
  <conditionalFormatting sqref="H20">
    <cfRule type="cellIs" priority="2" dxfId="0" operator="lessThan">
      <formula>H$17</formula>
    </cfRule>
  </conditionalFormatting>
  <conditionalFormatting sqref="H13">
    <cfRule type="cellIs" priority="1" dxfId="0" operator="lessThan">
      <formula>H$17</formula>
    </cfRule>
  </conditionalFormatting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Ивашкевич Ирина Иосифовна</dc:creator>
  <cp:keywords/>
  <dc:description/>
  <cp:lastModifiedBy>User</cp:lastModifiedBy>
  <cp:lastPrinted>2021-07-22T09:06:19Z</cp:lastPrinted>
  <dcterms:created xsi:type="dcterms:W3CDTF">2017-06-06T12:49:07Z</dcterms:created>
  <dcterms:modified xsi:type="dcterms:W3CDTF">2023-03-01T09:18:35Z</dcterms:modified>
  <cp:category/>
  <cp:version/>
  <cp:contentType/>
  <cp:contentStatus/>
</cp:coreProperties>
</file>